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95" windowHeight="9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5" i="1"/>
  <c r="I19"/>
  <c r="I13"/>
  <c r="J25"/>
  <c r="H25"/>
  <c r="K25" s="1"/>
  <c r="J19"/>
  <c r="H19"/>
  <c r="K19" s="1"/>
  <c r="J13"/>
  <c r="H13"/>
  <c r="C20"/>
  <c r="C26"/>
  <c r="C14"/>
  <c r="K13" l="1"/>
  <c r="E9" l="1"/>
  <c r="D9"/>
  <c r="E8"/>
  <c r="D8"/>
  <c r="D7"/>
  <c r="E7"/>
  <c r="D6"/>
  <c r="F6"/>
  <c r="J7" l="1"/>
  <c r="J8"/>
  <c r="E18"/>
  <c r="J9"/>
  <c r="E24" s="1"/>
  <c r="O9"/>
  <c r="O7"/>
  <c r="O8"/>
  <c r="E20" l="1"/>
  <c r="H12"/>
  <c r="H14" s="1"/>
  <c r="I12"/>
  <c r="I14" s="1"/>
  <c r="G12"/>
  <c r="G14" s="1"/>
  <c r="E12"/>
  <c r="J12" s="1"/>
  <c r="I24"/>
  <c r="I26" s="1"/>
  <c r="G24"/>
  <c r="G26" s="1"/>
  <c r="H24"/>
  <c r="H26" s="1"/>
  <c r="G18"/>
  <c r="G20" s="1"/>
  <c r="H18"/>
  <c r="H20" s="1"/>
  <c r="I18"/>
  <c r="I20" s="1"/>
  <c r="E26"/>
  <c r="J24"/>
  <c r="I21" l="1"/>
  <c r="E14"/>
  <c r="J14" s="1"/>
  <c r="E15" s="1"/>
  <c r="J20"/>
  <c r="E21" s="1"/>
  <c r="J18"/>
  <c r="G21"/>
  <c r="H21"/>
  <c r="J26"/>
  <c r="E27" s="1"/>
  <c r="C21" l="1"/>
  <c r="L21" s="1"/>
  <c r="I27"/>
  <c r="G27"/>
  <c r="H27"/>
  <c r="G15"/>
  <c r="I15"/>
  <c r="H15"/>
  <c r="C15" l="1"/>
  <c r="L15" s="1"/>
  <c r="C27"/>
  <c r="L27" s="1"/>
</calcChain>
</file>

<file path=xl/sharedStrings.xml><?xml version="1.0" encoding="utf-8"?>
<sst xmlns="http://schemas.openxmlformats.org/spreadsheetml/2006/main" count="31" uniqueCount="20">
  <si>
    <t>FSANZ</t>
  </si>
  <si>
    <t>BACON</t>
  </si>
  <si>
    <t>Meat 70/30</t>
  </si>
  <si>
    <t>Total</t>
  </si>
  <si>
    <t>Meat 80/20</t>
  </si>
  <si>
    <t>Meat 90/10</t>
  </si>
  <si>
    <t>Prot in fat free</t>
  </si>
  <si>
    <t>TOTAL</t>
  </si>
  <si>
    <t>%</t>
  </si>
  <si>
    <t>Brine Yield</t>
  </si>
  <si>
    <t>Water estimate</t>
  </si>
  <si>
    <t>%N</t>
  </si>
  <si>
    <t>%Prot</t>
  </si>
  <si>
    <t>%Lean</t>
  </si>
  <si>
    <t>%Fat</t>
  </si>
  <si>
    <t>%Moisture</t>
  </si>
  <si>
    <t>%Ash</t>
  </si>
  <si>
    <t>Min 16% Protein in fat free</t>
  </si>
  <si>
    <t>(Carbohydrate not accounted for)</t>
  </si>
  <si>
    <t>DATA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</si>
</sst>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4" xfId="0" quotePrefix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quotePrefix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0" xfId="0" applyFill="1" applyBorder="1"/>
    <xf numFmtId="0" fontId="0" fillId="0" borderId="5" xfId="0" quotePrefix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>
      <selection activeCell="M23" sqref="M23"/>
    </sheetView>
  </sheetViews>
  <sheetFormatPr defaultRowHeight="15"/>
  <cols>
    <col min="2" max="2" width="25" bestFit="1" customWidth="1"/>
    <col min="8" max="8" width="12" bestFit="1" customWidth="1"/>
    <col min="12" max="12" width="14" bestFit="1" customWidth="1"/>
    <col min="15" max="15" width="14.85546875" bestFit="1" customWidth="1"/>
  </cols>
  <sheetData>
    <row r="1" spans="2:15">
      <c r="B1" t="s">
        <v>0</v>
      </c>
    </row>
    <row r="2" spans="2:15">
      <c r="B2" t="s">
        <v>1</v>
      </c>
    </row>
    <row r="3" spans="2:15">
      <c r="B3" s="1" t="s">
        <v>17</v>
      </c>
    </row>
    <row r="5" spans="2:15">
      <c r="B5" s="3" t="s">
        <v>19</v>
      </c>
      <c r="C5" s="4"/>
      <c r="D5" s="15" t="s">
        <v>11</v>
      </c>
      <c r="E5" s="5" t="s">
        <v>12</v>
      </c>
      <c r="F5" s="23" t="s">
        <v>13</v>
      </c>
      <c r="G5" s="5" t="s">
        <v>14</v>
      </c>
      <c r="H5" s="5" t="s">
        <v>15</v>
      </c>
      <c r="I5" s="4" t="s">
        <v>16</v>
      </c>
      <c r="J5" s="17" t="s">
        <v>3</v>
      </c>
      <c r="K5" s="4"/>
      <c r="L5" s="4" t="s">
        <v>6</v>
      </c>
      <c r="M5" s="4"/>
      <c r="N5" s="4"/>
      <c r="O5" s="17" t="s">
        <v>10</v>
      </c>
    </row>
    <row r="6" spans="2:15">
      <c r="B6" s="11"/>
      <c r="C6" s="12"/>
      <c r="D6" s="11">
        <f>E6/6.25</f>
        <v>2.56</v>
      </c>
      <c r="E6" s="12">
        <v>16</v>
      </c>
      <c r="F6" s="13">
        <f>E6*4.8</f>
        <v>76.8</v>
      </c>
      <c r="G6" s="12"/>
      <c r="H6" s="12"/>
      <c r="I6" s="12"/>
      <c r="J6" s="19"/>
      <c r="K6" s="12"/>
      <c r="L6" s="12"/>
      <c r="M6" s="12"/>
      <c r="N6" s="12"/>
      <c r="O6" s="19">
        <v>3.8</v>
      </c>
    </row>
    <row r="7" spans="2:15">
      <c r="B7" s="10" t="s">
        <v>2</v>
      </c>
      <c r="C7" s="8"/>
      <c r="D7" s="7">
        <f>F7/30</f>
        <v>2.3333333333333335</v>
      </c>
      <c r="E7" s="8">
        <f>F7/4.8</f>
        <v>14.583333333333334</v>
      </c>
      <c r="F7" s="9">
        <v>70</v>
      </c>
      <c r="G7" s="8">
        <v>30</v>
      </c>
      <c r="H7" s="8">
        <v>55</v>
      </c>
      <c r="I7" s="8">
        <v>1</v>
      </c>
      <c r="J7" s="18">
        <f>E7+G7+H7+I7</f>
        <v>100.58333333333334</v>
      </c>
      <c r="K7" s="8"/>
      <c r="L7" s="8"/>
      <c r="M7" s="8"/>
      <c r="N7" s="8"/>
      <c r="O7" s="18">
        <f>E7*3.8</f>
        <v>55.416666666666664</v>
      </c>
    </row>
    <row r="8" spans="2:15">
      <c r="B8" s="7" t="s">
        <v>4</v>
      </c>
      <c r="C8" s="8"/>
      <c r="D8" s="7">
        <f>F8/30</f>
        <v>2.6666666666666665</v>
      </c>
      <c r="E8" s="8">
        <f>F8/4.8</f>
        <v>16.666666666666668</v>
      </c>
      <c r="F8" s="9">
        <v>80</v>
      </c>
      <c r="G8" s="8">
        <v>20</v>
      </c>
      <c r="H8" s="8">
        <v>63</v>
      </c>
      <c r="I8" s="8">
        <v>1</v>
      </c>
      <c r="J8" s="18">
        <f t="shared" ref="J8:J9" si="0">E8+G8+H8+I8</f>
        <v>100.66666666666667</v>
      </c>
      <c r="K8" s="8"/>
      <c r="L8" s="8"/>
      <c r="M8" s="8"/>
      <c r="N8" s="8"/>
      <c r="O8" s="18">
        <f>E8*3.8</f>
        <v>63.333333333333336</v>
      </c>
    </row>
    <row r="9" spans="2:15">
      <c r="B9" s="11" t="s">
        <v>5</v>
      </c>
      <c r="C9" s="12"/>
      <c r="D9" s="11">
        <f>F9/30</f>
        <v>3</v>
      </c>
      <c r="E9" s="12">
        <f>F9/4.8</f>
        <v>18.75</v>
      </c>
      <c r="F9" s="13">
        <v>90</v>
      </c>
      <c r="G9" s="12">
        <v>10</v>
      </c>
      <c r="H9" s="12">
        <v>71</v>
      </c>
      <c r="I9" s="12">
        <v>1</v>
      </c>
      <c r="J9" s="19">
        <f t="shared" si="0"/>
        <v>100.75</v>
      </c>
      <c r="K9" s="12"/>
      <c r="L9" s="12"/>
      <c r="M9" s="12"/>
      <c r="N9" s="12"/>
      <c r="O9" s="19">
        <f>E9*3.8</f>
        <v>71.25</v>
      </c>
    </row>
    <row r="12" spans="2:15">
      <c r="B12" s="3" t="s">
        <v>2</v>
      </c>
      <c r="C12" s="4">
        <v>100</v>
      </c>
      <c r="D12" s="3"/>
      <c r="E12" s="4">
        <f>E7*C12/J7</f>
        <v>14.498757249378626</v>
      </c>
      <c r="F12" s="6"/>
      <c r="G12" s="4">
        <f>G7*C12/J7</f>
        <v>29.826014913007455</v>
      </c>
      <c r="H12" s="4">
        <f>H7*C12/J7</f>
        <v>54.681027340513666</v>
      </c>
      <c r="I12" s="4">
        <f>I7*C12/J7</f>
        <v>0.99420049710024849</v>
      </c>
      <c r="J12" s="17">
        <f>E12+G12+H12+I12</f>
        <v>100</v>
      </c>
      <c r="K12" s="4"/>
      <c r="L12" s="6"/>
    </row>
    <row r="13" spans="2:15">
      <c r="B13" s="10" t="s">
        <v>9</v>
      </c>
      <c r="C13" s="8">
        <v>22</v>
      </c>
      <c r="D13" s="7"/>
      <c r="E13" s="8">
        <v>0</v>
      </c>
      <c r="F13" s="9"/>
      <c r="G13" s="8">
        <v>0</v>
      </c>
      <c r="H13" s="8">
        <f>C13*0.8</f>
        <v>17.600000000000001</v>
      </c>
      <c r="I13" s="8">
        <f>C13*0.1</f>
        <v>2.2000000000000002</v>
      </c>
      <c r="J13" s="18">
        <f>C13</f>
        <v>22</v>
      </c>
      <c r="K13" s="8">
        <f>H13+I13</f>
        <v>19.8</v>
      </c>
      <c r="L13" s="9"/>
    </row>
    <row r="14" spans="2:15">
      <c r="B14" s="14" t="s">
        <v>7</v>
      </c>
      <c r="C14" s="2">
        <f>SUM(C12:C13)</f>
        <v>122</v>
      </c>
      <c r="D14" s="14"/>
      <c r="E14" s="2">
        <f t="shared" ref="E14:I14" si="1">SUM(E12:E13)</f>
        <v>14.498757249378626</v>
      </c>
      <c r="F14" s="20"/>
      <c r="G14" s="2">
        <f t="shared" si="1"/>
        <v>29.826014913007455</v>
      </c>
      <c r="H14" s="2">
        <f t="shared" si="1"/>
        <v>72.281027340513674</v>
      </c>
      <c r="I14" s="2">
        <f t="shared" si="1"/>
        <v>3.1942004971002484</v>
      </c>
      <c r="J14" s="21">
        <f>E14+G14+H14+I14</f>
        <v>119.80000000000001</v>
      </c>
      <c r="K14" s="22" t="s">
        <v>18</v>
      </c>
      <c r="L14" s="9"/>
    </row>
    <row r="15" spans="2:15">
      <c r="B15" s="14" t="s">
        <v>8</v>
      </c>
      <c r="C15" s="2">
        <f>E15+G15+H15+I15</f>
        <v>99.999999999999986</v>
      </c>
      <c r="D15" s="14"/>
      <c r="E15" s="2">
        <f>E14/$J14%</f>
        <v>12.102468488629903</v>
      </c>
      <c r="F15" s="20"/>
      <c r="G15" s="2">
        <f>G14/$J14%</f>
        <v>24.896506605181511</v>
      </c>
      <c r="H15" s="2">
        <f>H14/$J14%</f>
        <v>60.334747362699218</v>
      </c>
      <c r="I15" s="2">
        <f>I14/$J14%</f>
        <v>2.6662775434893558</v>
      </c>
      <c r="J15" s="19"/>
      <c r="K15" s="12"/>
      <c r="L15" s="13">
        <f>E15/(C15-G15)%</f>
        <v>16.114388214949365</v>
      </c>
    </row>
    <row r="16" spans="2:15">
      <c r="J16" s="8"/>
    </row>
    <row r="17" spans="2:12">
      <c r="J17" s="8"/>
    </row>
    <row r="18" spans="2:12">
      <c r="B18" s="15" t="s">
        <v>4</v>
      </c>
      <c r="C18" s="4">
        <v>100</v>
      </c>
      <c r="D18" s="3"/>
      <c r="E18" s="4">
        <f>E8*C18/J8</f>
        <v>16.556291390728475</v>
      </c>
      <c r="F18" s="6"/>
      <c r="G18" s="4">
        <f>G8*C18/J8</f>
        <v>19.867549668874172</v>
      </c>
      <c r="H18" s="4">
        <f>H8*C18/J8</f>
        <v>62.58278145695364</v>
      </c>
      <c r="I18" s="4">
        <f>I8*C18/J8</f>
        <v>0.99337748344370858</v>
      </c>
      <c r="J18" s="17">
        <f>E18+G18+H18+I18</f>
        <v>100</v>
      </c>
      <c r="K18" s="4"/>
      <c r="L18" s="6"/>
    </row>
    <row r="19" spans="2:12">
      <c r="B19" s="10" t="s">
        <v>9</v>
      </c>
      <c r="C19" s="8">
        <v>24</v>
      </c>
      <c r="D19" s="7"/>
      <c r="E19" s="8">
        <v>0</v>
      </c>
      <c r="F19" s="9"/>
      <c r="G19" s="8">
        <v>0</v>
      </c>
      <c r="H19" s="8">
        <f>C19*0.8</f>
        <v>19.200000000000003</v>
      </c>
      <c r="I19" s="8">
        <f>C19*0.1</f>
        <v>2.4000000000000004</v>
      </c>
      <c r="J19" s="18">
        <f>C19</f>
        <v>24</v>
      </c>
      <c r="K19" s="8">
        <f>H19+I19</f>
        <v>21.6</v>
      </c>
      <c r="L19" s="9"/>
    </row>
    <row r="20" spans="2:12">
      <c r="B20" s="14" t="s">
        <v>7</v>
      </c>
      <c r="C20" s="2">
        <f>SUM(C18:C19)</f>
        <v>124</v>
      </c>
      <c r="D20" s="14"/>
      <c r="E20" s="2">
        <f t="shared" ref="E20" si="2">SUM(E18:E19)</f>
        <v>16.556291390728475</v>
      </c>
      <c r="F20" s="20"/>
      <c r="G20" s="2">
        <f t="shared" ref="G20" si="3">SUM(G18:G19)</f>
        <v>19.867549668874172</v>
      </c>
      <c r="H20" s="2">
        <f t="shared" ref="H20" si="4">SUM(H18:H19)</f>
        <v>81.782781456953643</v>
      </c>
      <c r="I20" s="2">
        <f t="shared" ref="I20" si="5">SUM(I18:I19)</f>
        <v>3.3933774834437092</v>
      </c>
      <c r="J20" s="21">
        <f>E20+G20+H20+I20</f>
        <v>121.60000000000001</v>
      </c>
      <c r="K20" s="22" t="s">
        <v>18</v>
      </c>
      <c r="L20" s="9"/>
    </row>
    <row r="21" spans="2:12">
      <c r="B21" s="14" t="s">
        <v>8</v>
      </c>
      <c r="C21" s="2">
        <f>E21+G21+H21+I21</f>
        <v>100</v>
      </c>
      <c r="D21" s="14"/>
      <c r="E21" s="2">
        <f t="shared" ref="E21" si="6">E20/$J20%</f>
        <v>13.615371209480651</v>
      </c>
      <c r="F21" s="20"/>
      <c r="G21" s="2">
        <f t="shared" ref="G21" si="7">G20/$J20%</f>
        <v>16.338445451376785</v>
      </c>
      <c r="H21" s="2">
        <f t="shared" ref="H21" si="8">H20/$J20%</f>
        <v>67.255576856047398</v>
      </c>
      <c r="I21" s="2">
        <f t="shared" ref="I21" si="9">I20/$J20%</f>
        <v>2.7906064830951549</v>
      </c>
      <c r="J21" s="19"/>
      <c r="K21" s="12"/>
      <c r="L21" s="13">
        <f>E21/(C21-G21)%</f>
        <v>16.274346422247678</v>
      </c>
    </row>
    <row r="22" spans="2:12">
      <c r="J22" s="8"/>
    </row>
    <row r="23" spans="2:12">
      <c r="J23" s="8"/>
    </row>
    <row r="24" spans="2:12">
      <c r="B24" s="15" t="s">
        <v>5</v>
      </c>
      <c r="C24" s="4">
        <v>100</v>
      </c>
      <c r="D24" s="3"/>
      <c r="E24" s="4">
        <f>E9*C24/J9</f>
        <v>18.610421836228287</v>
      </c>
      <c r="F24" s="6"/>
      <c r="G24" s="4">
        <f>G9*C24/J9</f>
        <v>9.9255583126550864</v>
      </c>
      <c r="H24" s="4">
        <f>H9*C24/J9</f>
        <v>70.471464019851112</v>
      </c>
      <c r="I24" s="4">
        <f>I9*C24/J9</f>
        <v>0.99255583126550873</v>
      </c>
      <c r="J24" s="17">
        <f>E24+G24+H24+I24</f>
        <v>99.999999999999986</v>
      </c>
      <c r="K24" s="4"/>
      <c r="L24" s="6"/>
    </row>
    <row r="25" spans="2:12">
      <c r="B25" s="10" t="s">
        <v>9</v>
      </c>
      <c r="C25" s="8">
        <v>28</v>
      </c>
      <c r="D25" s="7"/>
      <c r="E25" s="8">
        <v>0</v>
      </c>
      <c r="F25" s="9"/>
      <c r="G25" s="8">
        <v>0</v>
      </c>
      <c r="H25" s="8">
        <f>C25*0.8</f>
        <v>22.400000000000002</v>
      </c>
      <c r="I25" s="8">
        <f>C25*0.1</f>
        <v>2.8000000000000003</v>
      </c>
      <c r="J25" s="18">
        <f>C25</f>
        <v>28</v>
      </c>
      <c r="K25" s="8">
        <f>H25+I25</f>
        <v>25.200000000000003</v>
      </c>
      <c r="L25" s="9"/>
    </row>
    <row r="26" spans="2:12">
      <c r="B26" s="14" t="s">
        <v>7</v>
      </c>
      <c r="C26" s="2">
        <f>SUM(C24:C25)</f>
        <v>128</v>
      </c>
      <c r="D26" s="14"/>
      <c r="E26" s="2">
        <f t="shared" ref="E26" si="10">SUM(E24:E25)</f>
        <v>18.610421836228287</v>
      </c>
      <c r="F26" s="20"/>
      <c r="G26" s="2">
        <f t="shared" ref="G26" si="11">SUM(G24:G25)</f>
        <v>9.9255583126550864</v>
      </c>
      <c r="H26" s="2">
        <f t="shared" ref="H26" si="12">SUM(H24:H25)</f>
        <v>92.871464019851118</v>
      </c>
      <c r="I26" s="2">
        <f t="shared" ref="I26" si="13">SUM(I24:I25)</f>
        <v>3.792555831265509</v>
      </c>
      <c r="J26" s="21">
        <f>E26+G26+H26+I26</f>
        <v>125.19999999999999</v>
      </c>
      <c r="K26" s="22" t="s">
        <v>18</v>
      </c>
      <c r="L26" s="9"/>
    </row>
    <row r="27" spans="2:12">
      <c r="B27" s="16" t="s">
        <v>8</v>
      </c>
      <c r="C27" s="2">
        <f>E27+G27+H27+I27</f>
        <v>100.00000000000001</v>
      </c>
      <c r="D27" s="14"/>
      <c r="E27" s="2">
        <f>E26/$J26%</f>
        <v>14.864554182290966</v>
      </c>
      <c r="F27" s="20"/>
      <c r="G27" s="2">
        <f>G26/$J26%</f>
        <v>7.9277622305551825</v>
      </c>
      <c r="H27" s="2">
        <f>H26/$J26%</f>
        <v>74.178485638858731</v>
      </c>
      <c r="I27" s="2">
        <f>I26/$J26%</f>
        <v>3.0291979482951357</v>
      </c>
      <c r="J27" s="19"/>
      <c r="K27" s="12"/>
      <c r="L27" s="13">
        <f>E27/(C27-G27)%</f>
        <v>16.144447601580865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FDM</dc:creator>
  <cp:lastModifiedBy>FDM</cp:lastModifiedBy>
  <dcterms:created xsi:type="dcterms:W3CDTF">2018-10-29T10:51:55Z</dcterms:created>
  <dcterms:modified xsi:type="dcterms:W3CDTF">2018-10-29T13:03:45Z</dcterms:modified>
</cp:coreProperties>
</file>